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'List1'!$A$1:$N$41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<sst xmlns="http://schemas.openxmlformats.org/spreadsheetml/2006/main" count="64" uniqueCount="63">
  <si>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 Městys   Katovice</t>
  </si>
  <si>
    <t>Příjmy</t>
  </si>
  <si>
    <t>Výdaje</t>
  </si>
  <si>
    <t>Sl.2</t>
  </si>
  <si>
    <t>sl. 4</t>
  </si>
  <si>
    <t>Sl.7</t>
  </si>
  <si>
    <t>Sl.8</t>
  </si>
  <si>
    <t>Vodní hospodářství</t>
  </si>
  <si>
    <t>Zemědělství, lesy</t>
  </si>
  <si>
    <t>Daň z příjmu právnických osob</t>
  </si>
  <si>
    <t>Doprava</t>
  </si>
  <si>
    <t>Daň z přidané hodnoty</t>
  </si>
  <si>
    <t>Obchod</t>
  </si>
  <si>
    <t>Správní poplatky</t>
  </si>
  <si>
    <t>Školství</t>
  </si>
  <si>
    <t>Místní poplatky</t>
  </si>
  <si>
    <t>Zdravotnictví</t>
  </si>
  <si>
    <t>Daň z nemovitostí</t>
  </si>
  <si>
    <t>Kultura</t>
  </si>
  <si>
    <t>Vnitřní správa</t>
  </si>
  <si>
    <t xml:space="preserve">Neinvest.dotace ze SR-souhrn.dot. vztah </t>
  </si>
  <si>
    <t>Práce a sociální věci</t>
  </si>
  <si>
    <t>Ostatní rozpočtové příjmy</t>
  </si>
  <si>
    <t>Místní hospodářství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</si>
  <si>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</si>
  <si>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</si>
  <si>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</si>
  <si>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</si>
  <si>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</si>
  <si>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Převod z rozpočtových účtů</t>
  </si>
  <si>
    <t>celkem dluhová služba</t>
  </si>
  <si>
    <t>Příjmy celkem</t>
  </si>
  <si>
    <t xml:space="preserve">Výdaje celkem </t>
  </si>
  <si>
    <t xml:space="preserve">      z toho ostatní</t>
  </si>
  <si>
    <t>Pronájem ČEVAK</t>
  </si>
  <si>
    <t>Inv.dotace ze SR, EU,stát.fondů  c e l k e m</t>
  </si>
  <si>
    <t xml:space="preserve">      z toho nové investice</t>
  </si>
  <si>
    <t xml:space="preserve">      z toho rek.a moder.stáv.maj.</t>
  </si>
  <si>
    <t xml:space="preserve">      z toho školství</t>
  </si>
  <si>
    <t>Daň z příjmu fyz.osob placená plátci</t>
  </si>
  <si>
    <t>Daň z příjmu fyz.osob placená poplatníky</t>
  </si>
  <si>
    <t>Daň z příjmů fyz.osob vybíraná srážkou</t>
  </si>
  <si>
    <t>sl. 3</t>
  </si>
  <si>
    <t>úvěr Jílkova ul. – do r.2031</t>
  </si>
  <si>
    <t>úvěr ČOV- do r. 2023</t>
  </si>
  <si>
    <t>Dlouhodobé pohledávky *</t>
  </si>
  <si>
    <t>úvěr - nákup "Rokumat"-do r. 2030</t>
  </si>
  <si>
    <t>úvěr zateplení ZŠ  - do r.2023</t>
  </si>
  <si>
    <t>předplacné nájemné ČEVAK - do r. 2025</t>
  </si>
  <si>
    <t>Ostatní (DPH, zeleň, odpad.hospod.,…….)</t>
  </si>
  <si>
    <t>dl.služba - os. automobil, zahr.technika,…</t>
  </si>
  <si>
    <t>dl.služba výstavba MŠ</t>
  </si>
  <si>
    <t>*    Do položky dlouhodobé pohledávky nejsou zahrnuty pohledávky ve výši 228.822,- Kč - dlužné pohledávky za firmou KAMARYT s.r.o. - tyto pohledávky jsou přihlášeny u soudu a z hlediska nejistého příjmu nejsou uváděny jako budoucí příjmy.</t>
  </si>
  <si>
    <t>sl. 2</t>
  </si>
  <si>
    <t>sl.1</t>
  </si>
  <si>
    <t>sl.7</t>
  </si>
  <si>
    <t>sl.8</t>
  </si>
  <si>
    <t>sl.5</t>
  </si>
  <si>
    <t>sl. 6</t>
  </si>
  <si>
    <t>sl.9</t>
  </si>
  <si>
    <t>sl.10</t>
  </si>
  <si>
    <t>Střednědobý výhled rozpočtu Městyse  Katovice v tis.Kč</t>
  </si>
  <si>
    <t>Schváleno: usnesení č. 370/2021/ZM 25 dne 14.12.2021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</si>
</sst>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 wrapText="1"/>
    </xf>
    <xf numFmtId="3" fontId="7" fillId="34" borderId="15" xfId="0" applyNumberFormat="1" applyFont="1" applyFill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 vertical="top"/>
    </xf>
    <xf numFmtId="3" fontId="7" fillId="0" borderId="22" xfId="0" applyNumberFormat="1" applyFont="1" applyBorder="1" applyAlignment="1">
      <alignment horizontal="right" vertical="top"/>
    </xf>
    <xf numFmtId="3" fontId="0" fillId="0" borderId="2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0" fontId="0" fillId="0" borderId="24" xfId="0" applyFont="1" applyBorder="1" applyAlignment="1">
      <alignment/>
    </xf>
    <xf numFmtId="3" fontId="7" fillId="0" borderId="25" xfId="0" applyNumberFormat="1" applyFont="1" applyBorder="1" applyAlignment="1">
      <alignment horizontal="right" vertical="top"/>
    </xf>
    <xf numFmtId="3" fontId="7" fillId="0" borderId="26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3" fontId="8" fillId="0" borderId="29" xfId="0" applyNumberFormat="1" applyFont="1" applyBorder="1" applyAlignment="1">
      <alignment horizontal="right" vertical="top" wrapText="1"/>
    </xf>
    <xf numFmtId="3" fontId="7" fillId="34" borderId="19" xfId="0" applyNumberFormat="1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center" vertical="top" wrapText="1"/>
    </xf>
    <xf numFmtId="3" fontId="2" fillId="35" borderId="31" xfId="0" applyNumberFormat="1" applyFont="1" applyFill="1" applyBorder="1" applyAlignment="1">
      <alignment horizontal="right" vertical="top"/>
    </xf>
    <xf numFmtId="3" fontId="7" fillId="34" borderId="19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33" xfId="0" applyFont="1" applyFill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right" vertical="top"/>
    </xf>
    <xf numFmtId="3" fontId="2" fillId="0" borderId="35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0" fillId="0" borderId="34" xfId="0" applyFont="1" applyBorder="1" applyAlignment="1">
      <alignment/>
    </xf>
    <xf numFmtId="3" fontId="7" fillId="0" borderId="35" xfId="0" applyNumberFormat="1" applyFont="1" applyBorder="1" applyAlignment="1">
      <alignment horizontal="right" vertical="top"/>
    </xf>
    <xf numFmtId="3" fontId="7" fillId="0" borderId="36" xfId="0" applyNumberFormat="1" applyFont="1" applyBorder="1" applyAlignment="1">
      <alignment horizontal="right" vertical="top"/>
    </xf>
    <xf numFmtId="0" fontId="4" fillId="34" borderId="37" xfId="0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right" vertical="top"/>
    </xf>
    <xf numFmtId="3" fontId="0" fillId="0" borderId="35" xfId="0" applyNumberFormat="1" applyFont="1" applyBorder="1" applyAlignment="1">
      <alignment/>
    </xf>
    <xf numFmtId="3" fontId="7" fillId="0" borderId="39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9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0</xdr:rowOff>
    </xdr:from>
    <xdr:to>
      <xdr:col>18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82200" y="0"/>
          <a:ext cx="3190875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37.57421875" style="7" customWidth="1"/>
    <col min="2" max="2" width="9.140625" style="7" hidden="1" customWidth="1"/>
    <col min="3" max="3" width="0" style="7" hidden="1" customWidth="1"/>
    <col min="4" max="7" width="9.140625" style="7" customWidth="1"/>
    <col min="8" max="8" width="39.28125" style="7" customWidth="1"/>
    <col min="9" max="9" width="9.140625" style="7" hidden="1" customWidth="1"/>
    <col min="10" max="10" width="0" style="7" hidden="1" customWidth="1"/>
    <col min="11" max="15" width="9.140625" style="7" customWidth="1"/>
    <col min="16" max="16" width="11.28125" style="7" bestFit="1" customWidth="1"/>
    <col min="17" max="16384" width="9.140625" style="7" customWidth="1"/>
  </cols>
  <sheetData>
    <row r="1" spans="1:13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2.75">
      <c r="A3" s="89"/>
      <c r="B3" s="89"/>
      <c r="C3" s="89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8" customFormat="1" ht="15.7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</row>
    <row r="6" spans="1:13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.75" thickBot="1">
      <c r="A7" s="29" t="s">
        <v>1</v>
      </c>
      <c r="B7" s="30">
        <f>2019</f>
        <v>2019</v>
      </c>
      <c r="C7" s="30">
        <f>B7+1</f>
        <v>2020</v>
      </c>
      <c r="D7" s="30">
        <v>2022</v>
      </c>
      <c r="E7" s="31">
        <f>D7+1</f>
        <v>2023</v>
      </c>
      <c r="F7" s="31">
        <f>E7+1</f>
        <v>2024</v>
      </c>
      <c r="G7" s="70">
        <f>F7+1</f>
        <v>2025</v>
      </c>
      <c r="H7" s="29" t="s">
        <v>2</v>
      </c>
      <c r="I7" s="30">
        <v>2019</v>
      </c>
      <c r="J7" s="30">
        <f>I7+1</f>
        <v>2020</v>
      </c>
      <c r="K7" s="30">
        <v>2022</v>
      </c>
      <c r="L7" s="30">
        <f>K7+1</f>
        <v>2023</v>
      </c>
      <c r="M7" s="30">
        <f>K7+2</f>
        <v>2024</v>
      </c>
      <c r="N7" s="30">
        <f>L7+2</f>
        <v>2025</v>
      </c>
    </row>
    <row r="8" spans="1:14" ht="13.5" thickBot="1">
      <c r="A8" s="32" t="s">
        <v>54</v>
      </c>
      <c r="B8" s="33" t="s">
        <v>3</v>
      </c>
      <c r="C8" s="33" t="s">
        <v>42</v>
      </c>
      <c r="D8" s="33" t="s">
        <v>53</v>
      </c>
      <c r="E8" s="57" t="s">
        <v>42</v>
      </c>
      <c r="F8" s="57" t="s">
        <v>4</v>
      </c>
      <c r="G8" s="63" t="s">
        <v>57</v>
      </c>
      <c r="H8" s="79" t="s">
        <v>58</v>
      </c>
      <c r="I8" s="80" t="s">
        <v>5</v>
      </c>
      <c r="J8" s="80" t="s">
        <v>6</v>
      </c>
      <c r="K8" s="80" t="s">
        <v>55</v>
      </c>
      <c r="L8" s="80" t="s">
        <v>56</v>
      </c>
      <c r="M8" s="80" t="s">
        <v>59</v>
      </c>
      <c r="N8" s="81" t="s">
        <v>60</v>
      </c>
    </row>
    <row r="9" spans="1:14" ht="13.5" thickTop="1">
      <c r="A9" s="26" t="s">
        <v>39</v>
      </c>
      <c r="B9" s="27">
        <v>4400</v>
      </c>
      <c r="C9" s="49">
        <v>4400</v>
      </c>
      <c r="D9" s="27">
        <v>4600</v>
      </c>
      <c r="E9" s="43">
        <v>4600</v>
      </c>
      <c r="F9" s="43">
        <v>4600</v>
      </c>
      <c r="G9" s="64">
        <v>4600</v>
      </c>
      <c r="H9" s="26" t="s">
        <v>7</v>
      </c>
      <c r="I9" s="28">
        <v>1500</v>
      </c>
      <c r="J9" s="39">
        <v>1500</v>
      </c>
      <c r="K9" s="42">
        <v>1500</v>
      </c>
      <c r="L9" s="42">
        <v>1500</v>
      </c>
      <c r="M9" s="42">
        <v>2000</v>
      </c>
      <c r="N9" s="82">
        <v>2000</v>
      </c>
    </row>
    <row r="10" spans="1:14" ht="12.75">
      <c r="A10" s="18" t="s">
        <v>40</v>
      </c>
      <c r="B10" s="11">
        <v>140</v>
      </c>
      <c r="C10" s="11">
        <v>140</v>
      </c>
      <c r="D10" s="11">
        <v>110</v>
      </c>
      <c r="E10" s="44">
        <v>110</v>
      </c>
      <c r="F10" s="44">
        <v>110</v>
      </c>
      <c r="G10" s="65">
        <v>110</v>
      </c>
      <c r="H10" s="18" t="s">
        <v>8</v>
      </c>
      <c r="I10" s="9">
        <v>450</v>
      </c>
      <c r="J10" s="40">
        <v>370</v>
      </c>
      <c r="K10" s="40">
        <v>370</v>
      </c>
      <c r="L10" s="40">
        <v>370</v>
      </c>
      <c r="M10" s="40">
        <v>370</v>
      </c>
      <c r="N10" s="83">
        <v>370</v>
      </c>
    </row>
    <row r="11" spans="1:14" ht="12.75">
      <c r="A11" s="19" t="s">
        <v>41</v>
      </c>
      <c r="B11" s="12">
        <v>360</v>
      </c>
      <c r="C11" s="11">
        <v>360</v>
      </c>
      <c r="D11" s="11">
        <v>420</v>
      </c>
      <c r="E11" s="44">
        <v>420</v>
      </c>
      <c r="F11" s="44">
        <v>420</v>
      </c>
      <c r="G11" s="65">
        <v>420</v>
      </c>
      <c r="H11" s="18" t="s">
        <v>10</v>
      </c>
      <c r="I11" s="9">
        <v>1600</v>
      </c>
      <c r="J11" s="40">
        <v>1600</v>
      </c>
      <c r="K11" s="40">
        <v>1600</v>
      </c>
      <c r="L11" s="40">
        <v>1600</v>
      </c>
      <c r="M11" s="40">
        <v>1700</v>
      </c>
      <c r="N11" s="83">
        <v>1700</v>
      </c>
    </row>
    <row r="12" spans="1:14" ht="12.75">
      <c r="A12" s="18" t="s">
        <v>9</v>
      </c>
      <c r="B12" s="11">
        <v>4600</v>
      </c>
      <c r="C12" s="11">
        <v>4600</v>
      </c>
      <c r="D12" s="11">
        <v>3900</v>
      </c>
      <c r="E12" s="44">
        <v>3900</v>
      </c>
      <c r="F12" s="44">
        <v>3900</v>
      </c>
      <c r="G12" s="65">
        <v>3900</v>
      </c>
      <c r="H12" s="18" t="s">
        <v>12</v>
      </c>
      <c r="I12" s="9"/>
      <c r="J12" s="40"/>
      <c r="K12" s="40"/>
      <c r="L12" s="40"/>
      <c r="M12" s="40"/>
      <c r="N12" s="83"/>
    </row>
    <row r="13" spans="1:14" ht="12.75">
      <c r="A13" s="18" t="s">
        <v>11</v>
      </c>
      <c r="B13" s="11">
        <v>9300</v>
      </c>
      <c r="C13" s="11">
        <v>9300</v>
      </c>
      <c r="D13" s="11">
        <v>9560</v>
      </c>
      <c r="E13" s="44">
        <v>9560</v>
      </c>
      <c r="F13" s="44">
        <v>9560</v>
      </c>
      <c r="G13" s="65">
        <v>9560</v>
      </c>
      <c r="H13" s="18" t="s">
        <v>14</v>
      </c>
      <c r="I13" s="9">
        <v>2700</v>
      </c>
      <c r="J13" s="40">
        <v>2500</v>
      </c>
      <c r="K13" s="40">
        <v>2700</v>
      </c>
      <c r="L13" s="40">
        <f>2700+179</f>
        <v>2879</v>
      </c>
      <c r="M13" s="40">
        <v>2760</v>
      </c>
      <c r="N13" s="83">
        <v>2868</v>
      </c>
    </row>
    <row r="14" spans="1:14" ht="12.75">
      <c r="A14" s="18" t="s">
        <v>13</v>
      </c>
      <c r="B14" s="11">
        <v>74</v>
      </c>
      <c r="C14" s="11">
        <v>74</v>
      </c>
      <c r="D14" s="11">
        <v>74</v>
      </c>
      <c r="E14" s="44">
        <v>74</v>
      </c>
      <c r="F14" s="44">
        <v>74</v>
      </c>
      <c r="G14" s="65">
        <v>74</v>
      </c>
      <c r="H14" s="18" t="s">
        <v>16</v>
      </c>
      <c r="I14" s="9">
        <v>300</v>
      </c>
      <c r="J14" s="40">
        <v>250</v>
      </c>
      <c r="K14" s="40">
        <v>250</v>
      </c>
      <c r="L14" s="40">
        <v>300</v>
      </c>
      <c r="M14" s="40">
        <v>350</v>
      </c>
      <c r="N14" s="83">
        <v>350</v>
      </c>
    </row>
    <row r="15" spans="1:14" ht="12.75">
      <c r="A15" s="18" t="s">
        <v>15</v>
      </c>
      <c r="B15" s="11">
        <v>890</v>
      </c>
      <c r="C15" s="11">
        <v>890</v>
      </c>
      <c r="D15" s="11">
        <v>890</v>
      </c>
      <c r="E15" s="44">
        <v>890</v>
      </c>
      <c r="F15" s="44">
        <v>890</v>
      </c>
      <c r="G15" s="65">
        <v>890</v>
      </c>
      <c r="H15" s="18" t="s">
        <v>18</v>
      </c>
      <c r="I15" s="9">
        <v>1572</v>
      </c>
      <c r="J15" s="40">
        <v>1300</v>
      </c>
      <c r="K15" s="40">
        <v>1300</v>
      </c>
      <c r="L15" s="40">
        <v>1600</v>
      </c>
      <c r="M15" s="40">
        <v>1600</v>
      </c>
      <c r="N15" s="83">
        <v>1600</v>
      </c>
    </row>
    <row r="16" spans="1:14" ht="12.75">
      <c r="A16" s="18" t="s">
        <v>17</v>
      </c>
      <c r="B16" s="11">
        <v>900</v>
      </c>
      <c r="C16" s="11">
        <v>900</v>
      </c>
      <c r="D16" s="11">
        <v>870</v>
      </c>
      <c r="E16" s="44">
        <v>870</v>
      </c>
      <c r="F16" s="44">
        <v>970</v>
      </c>
      <c r="G16" s="65">
        <v>970</v>
      </c>
      <c r="H16" s="18" t="s">
        <v>19</v>
      </c>
      <c r="I16" s="9">
        <v>2650</v>
      </c>
      <c r="J16" s="40">
        <v>2500</v>
      </c>
      <c r="K16" s="40">
        <v>2500</v>
      </c>
      <c r="L16" s="40">
        <v>2700</v>
      </c>
      <c r="M16" s="40">
        <v>2900</v>
      </c>
      <c r="N16" s="83">
        <v>2900</v>
      </c>
    </row>
    <row r="17" spans="1:14" ht="12.75">
      <c r="A17" s="18"/>
      <c r="B17" s="11"/>
      <c r="C17" s="11"/>
      <c r="D17" s="11"/>
      <c r="E17" s="44"/>
      <c r="F17" s="44"/>
      <c r="G17" s="65"/>
      <c r="H17" s="18" t="s">
        <v>21</v>
      </c>
      <c r="I17" s="9">
        <v>300</v>
      </c>
      <c r="J17" s="40">
        <v>270</v>
      </c>
      <c r="K17" s="40">
        <v>270</v>
      </c>
      <c r="L17" s="40">
        <v>350</v>
      </c>
      <c r="M17" s="40">
        <v>400</v>
      </c>
      <c r="N17" s="83">
        <v>400</v>
      </c>
    </row>
    <row r="18" spans="1:14" ht="12.75">
      <c r="A18" s="18" t="s">
        <v>20</v>
      </c>
      <c r="B18" s="11">
        <v>580</v>
      </c>
      <c r="C18" s="11">
        <v>580</v>
      </c>
      <c r="D18" s="11">
        <v>540</v>
      </c>
      <c r="E18" s="44">
        <v>540</v>
      </c>
      <c r="F18" s="44">
        <v>540</v>
      </c>
      <c r="G18" s="65">
        <v>540</v>
      </c>
      <c r="H18" s="18" t="s">
        <v>23</v>
      </c>
      <c r="I18" s="9">
        <v>4100</v>
      </c>
      <c r="J18" s="40">
        <v>1956</v>
      </c>
      <c r="K18" s="40">
        <f>2528+301</f>
        <v>2829</v>
      </c>
      <c r="L18" s="40">
        <v>3380</v>
      </c>
      <c r="M18" s="40">
        <f>3380+99</f>
        <v>3479</v>
      </c>
      <c r="N18" s="83">
        <v>3400</v>
      </c>
    </row>
    <row r="19" spans="1:14" ht="12.75">
      <c r="A19" s="18" t="s">
        <v>22</v>
      </c>
      <c r="B19" s="11">
        <v>900</v>
      </c>
      <c r="C19" s="11">
        <v>1000</v>
      </c>
      <c r="D19" s="11">
        <v>1000</v>
      </c>
      <c r="E19" s="44">
        <v>1000</v>
      </c>
      <c r="F19" s="44">
        <v>1000</v>
      </c>
      <c r="G19" s="65">
        <v>1000</v>
      </c>
      <c r="H19" s="18" t="s">
        <v>49</v>
      </c>
      <c r="I19" s="9"/>
      <c r="J19" s="40">
        <v>1274</v>
      </c>
      <c r="K19" s="40">
        <v>1132</v>
      </c>
      <c r="L19" s="40">
        <v>1100</v>
      </c>
      <c r="M19" s="40">
        <v>1100</v>
      </c>
      <c r="N19" s="83">
        <v>1100</v>
      </c>
    </row>
    <row r="20" spans="1:14" ht="13.5" thickBot="1">
      <c r="A20" s="18" t="s">
        <v>25</v>
      </c>
      <c r="B20" s="11">
        <v>0</v>
      </c>
      <c r="C20" s="11">
        <v>0</v>
      </c>
      <c r="D20" s="11">
        <v>43000</v>
      </c>
      <c r="E20" s="44">
        <v>0</v>
      </c>
      <c r="F20" s="44">
        <v>0</v>
      </c>
      <c r="G20" s="71">
        <v>0</v>
      </c>
      <c r="H20" s="75" t="s">
        <v>24</v>
      </c>
      <c r="I20" s="35">
        <f aca="true" t="shared" si="0" ref="I20:N20">SUM(I9:I19)</f>
        <v>15172</v>
      </c>
      <c r="J20" s="35">
        <f t="shared" si="0"/>
        <v>13520</v>
      </c>
      <c r="K20" s="35">
        <f t="shared" si="0"/>
        <v>14451</v>
      </c>
      <c r="L20" s="35">
        <f t="shared" si="0"/>
        <v>15779</v>
      </c>
      <c r="M20" s="35">
        <f t="shared" si="0"/>
        <v>16659</v>
      </c>
      <c r="N20" s="35">
        <f t="shared" si="0"/>
        <v>16688</v>
      </c>
    </row>
    <row r="21" spans="1:14" ht="12.75">
      <c r="A21" s="18" t="s">
        <v>26</v>
      </c>
      <c r="B21" s="11">
        <v>1190</v>
      </c>
      <c r="C21" s="11">
        <v>1240</v>
      </c>
      <c r="D21" s="11">
        <v>1190</v>
      </c>
      <c r="E21" s="44">
        <v>1190</v>
      </c>
      <c r="F21" s="44">
        <v>1190</v>
      </c>
      <c r="G21" s="66">
        <v>1190</v>
      </c>
      <c r="H21" s="76" t="s">
        <v>27</v>
      </c>
      <c r="I21" s="28">
        <f aca="true" t="shared" si="1" ref="I21:N21">SUM(I22:I25)</f>
        <v>32740</v>
      </c>
      <c r="J21" s="28">
        <f t="shared" si="1"/>
        <v>34565</v>
      </c>
      <c r="K21" s="28">
        <f t="shared" si="1"/>
        <v>70105</v>
      </c>
      <c r="L21" s="28">
        <f t="shared" si="1"/>
        <v>12055</v>
      </c>
      <c r="M21" s="28">
        <f t="shared" si="1"/>
        <v>16115</v>
      </c>
      <c r="N21" s="28">
        <f t="shared" si="1"/>
        <v>18085</v>
      </c>
    </row>
    <row r="22" spans="1:14" ht="12.75">
      <c r="A22" s="19" t="s">
        <v>34</v>
      </c>
      <c r="B22" s="12">
        <v>1010</v>
      </c>
      <c r="C22" s="12">
        <v>1028</v>
      </c>
      <c r="D22" s="12">
        <v>1048</v>
      </c>
      <c r="E22" s="12">
        <v>1058</v>
      </c>
      <c r="F22" s="12">
        <v>1060</v>
      </c>
      <c r="G22" s="72">
        <v>1062</v>
      </c>
      <c r="H22" s="18" t="s">
        <v>36</v>
      </c>
      <c r="I22" s="9">
        <v>900</v>
      </c>
      <c r="J22" s="40">
        <v>2000</v>
      </c>
      <c r="K22" s="40">
        <v>100</v>
      </c>
      <c r="L22" s="40">
        <v>1400</v>
      </c>
      <c r="M22" s="40">
        <v>8600</v>
      </c>
      <c r="N22" s="83">
        <v>8700</v>
      </c>
    </row>
    <row r="23" spans="1:14" ht="12.75">
      <c r="A23" s="52" t="s">
        <v>45</v>
      </c>
      <c r="B23" s="36">
        <v>0</v>
      </c>
      <c r="C23" s="36">
        <v>0</v>
      </c>
      <c r="D23" s="36">
        <v>0</v>
      </c>
      <c r="E23" s="45">
        <v>0</v>
      </c>
      <c r="F23" s="45">
        <v>0</v>
      </c>
      <c r="G23" s="67">
        <v>0</v>
      </c>
      <c r="H23" s="18" t="s">
        <v>37</v>
      </c>
      <c r="I23" s="9">
        <v>4040</v>
      </c>
      <c r="J23" s="40">
        <v>8765</v>
      </c>
      <c r="K23" s="40">
        <v>5505</v>
      </c>
      <c r="L23" s="40">
        <v>5205</v>
      </c>
      <c r="M23" s="40">
        <v>5665</v>
      </c>
      <c r="N23" s="83">
        <v>7885</v>
      </c>
    </row>
    <row r="24" spans="1:14" ht="13.5" customHeight="1">
      <c r="A24" s="18" t="s">
        <v>35</v>
      </c>
      <c r="B24" s="54">
        <f aca="true" t="shared" si="2" ref="B24:G24">SUM(B25:B30)</f>
        <v>28812</v>
      </c>
      <c r="C24" s="54">
        <f t="shared" si="2"/>
        <v>27532</v>
      </c>
      <c r="D24" s="54">
        <f>SUM(D25:D30)</f>
        <v>20633.25</v>
      </c>
      <c r="E24" s="58">
        <f t="shared" si="2"/>
        <v>6718</v>
      </c>
      <c r="F24" s="58">
        <f t="shared" si="2"/>
        <v>10859.75</v>
      </c>
      <c r="G24" s="58">
        <f t="shared" si="2"/>
        <v>10456.75</v>
      </c>
      <c r="H24" s="18" t="s">
        <v>38</v>
      </c>
      <c r="I24" s="9">
        <v>27400</v>
      </c>
      <c r="J24" s="40">
        <v>23400</v>
      </c>
      <c r="K24" s="40">
        <v>64200</v>
      </c>
      <c r="L24" s="40">
        <v>5150</v>
      </c>
      <c r="M24" s="40">
        <v>1550</v>
      </c>
      <c r="N24" s="83">
        <v>1500</v>
      </c>
    </row>
    <row r="25" spans="1:14" ht="13.5" thickBot="1">
      <c r="A25" s="18" t="str">
        <f>H22</f>
        <v>      z toho nové investice</v>
      </c>
      <c r="B25" s="54">
        <f>I22*0.8</f>
        <v>720</v>
      </c>
      <c r="C25" s="54">
        <f>J22*0.8</f>
        <v>1600</v>
      </c>
      <c r="D25" s="54">
        <v>285</v>
      </c>
      <c r="E25" s="58">
        <f>L22*0.6</f>
        <v>840</v>
      </c>
      <c r="F25" s="58">
        <f>M22*0.7</f>
        <v>6020</v>
      </c>
      <c r="G25" s="58">
        <f>N22*0.6</f>
        <v>5220</v>
      </c>
      <c r="H25" s="18" t="s">
        <v>33</v>
      </c>
      <c r="I25" s="35">
        <v>400</v>
      </c>
      <c r="J25" s="41">
        <v>400</v>
      </c>
      <c r="K25" s="41">
        <v>300</v>
      </c>
      <c r="L25" s="41">
        <v>300</v>
      </c>
      <c r="M25" s="41">
        <v>300</v>
      </c>
      <c r="N25" s="84">
        <v>0</v>
      </c>
    </row>
    <row r="26" spans="1:14" ht="12.75">
      <c r="A26" s="18" t="str">
        <f>H23</f>
        <v>      z toho rek.a moder.stáv.maj.</v>
      </c>
      <c r="B26" s="54">
        <f>I23*0.8</f>
        <v>3232</v>
      </c>
      <c r="C26" s="54">
        <f>J23*0.8</f>
        <v>7012</v>
      </c>
      <c r="D26" s="54">
        <f>K23*0.85</f>
        <v>4679.25</v>
      </c>
      <c r="E26" s="54">
        <f>L23*0.6</f>
        <v>3123</v>
      </c>
      <c r="F26" s="54">
        <f>M23*0.65</f>
        <v>3682.25</v>
      </c>
      <c r="G26" s="54">
        <f>N23*0.55</f>
        <v>4336.75</v>
      </c>
      <c r="H26" s="77"/>
      <c r="I26" s="28"/>
      <c r="J26" s="42"/>
      <c r="K26" s="42"/>
      <c r="L26" s="42"/>
      <c r="M26" s="42"/>
      <c r="N26" s="82"/>
    </row>
    <row r="27" spans="1:14" ht="12.75">
      <c r="A27" s="20" t="str">
        <f>H24</f>
        <v>      z toho školství</v>
      </c>
      <c r="B27" s="54">
        <f>I24*0.9</f>
        <v>24660</v>
      </c>
      <c r="C27" s="54">
        <f>J24*0.8</f>
        <v>18720</v>
      </c>
      <c r="D27" s="54">
        <v>15519</v>
      </c>
      <c r="E27" s="58">
        <f>L24*0.5</f>
        <v>2575</v>
      </c>
      <c r="F27" s="58">
        <f>M24*0.65</f>
        <v>1007.5</v>
      </c>
      <c r="G27" s="58">
        <f>N24*0.6</f>
        <v>900</v>
      </c>
      <c r="H27" s="77" t="s">
        <v>51</v>
      </c>
      <c r="I27" s="28">
        <v>333</v>
      </c>
      <c r="J27" s="42">
        <v>0</v>
      </c>
      <c r="K27" s="42">
        <v>0</v>
      </c>
      <c r="L27" s="42">
        <v>600</v>
      </c>
      <c r="M27" s="42">
        <v>1000</v>
      </c>
      <c r="N27" s="83">
        <v>1000</v>
      </c>
    </row>
    <row r="28" spans="1:14" ht="12.75">
      <c r="A28" s="18" t="str">
        <f>H25</f>
        <v>      z toho ostatní</v>
      </c>
      <c r="B28" s="54">
        <f>I25*0.5</f>
        <v>200</v>
      </c>
      <c r="C28" s="54">
        <f>J25*0.5</f>
        <v>200</v>
      </c>
      <c r="D28" s="54">
        <f>K25*0.5</f>
        <v>150</v>
      </c>
      <c r="E28" s="58">
        <f>L25*0.6</f>
        <v>180</v>
      </c>
      <c r="F28" s="58">
        <f>M25*0.5</f>
        <v>150</v>
      </c>
      <c r="G28" s="58">
        <f>N25*0.6</f>
        <v>0</v>
      </c>
      <c r="H28" s="18" t="s">
        <v>50</v>
      </c>
      <c r="I28" s="10">
        <v>0</v>
      </c>
      <c r="J28" s="40">
        <v>500</v>
      </c>
      <c r="K28" s="40">
        <v>0</v>
      </c>
      <c r="L28" s="40">
        <v>1000</v>
      </c>
      <c r="M28" s="40">
        <v>1000</v>
      </c>
      <c r="N28" s="83">
        <v>1000</v>
      </c>
    </row>
    <row r="29" spans="1:14" ht="12.75">
      <c r="A29" s="50"/>
      <c r="B29" s="22"/>
      <c r="C29" s="13"/>
      <c r="D29" s="13"/>
      <c r="E29" s="46"/>
      <c r="F29" s="46"/>
      <c r="G29" s="68"/>
      <c r="H29" s="18" t="s">
        <v>43</v>
      </c>
      <c r="I29" s="9">
        <v>200</v>
      </c>
      <c r="J29" s="40">
        <v>200</v>
      </c>
      <c r="K29" s="40">
        <v>200</v>
      </c>
      <c r="L29" s="40">
        <v>200</v>
      </c>
      <c r="M29" s="40">
        <v>200</v>
      </c>
      <c r="N29" s="83">
        <v>200</v>
      </c>
    </row>
    <row r="30" spans="1:14" ht="13.5" thickBot="1">
      <c r="A30" s="53"/>
      <c r="B30" s="51"/>
      <c r="C30" s="38"/>
      <c r="D30" s="38"/>
      <c r="E30" s="47"/>
      <c r="F30" s="47"/>
      <c r="G30" s="73"/>
      <c r="H30" s="18" t="s">
        <v>44</v>
      </c>
      <c r="I30" s="9">
        <v>925</v>
      </c>
      <c r="J30" s="40">
        <v>773</v>
      </c>
      <c r="K30" s="40">
        <v>773</v>
      </c>
      <c r="L30" s="40">
        <v>773</v>
      </c>
      <c r="M30" s="40">
        <v>0</v>
      </c>
      <c r="N30" s="83">
        <v>0</v>
      </c>
    </row>
    <row r="31" spans="1:14" ht="12.75">
      <c r="A31" s="60"/>
      <c r="B31" s="61"/>
      <c r="C31" s="22"/>
      <c r="D31" s="22"/>
      <c r="E31" s="48"/>
      <c r="F31" s="48"/>
      <c r="G31" s="74"/>
      <c r="H31" s="18" t="s">
        <v>48</v>
      </c>
      <c r="I31" s="9">
        <v>138</v>
      </c>
      <c r="J31" s="40">
        <v>1028</v>
      </c>
      <c r="K31" s="40">
        <v>1048</v>
      </c>
      <c r="L31" s="40">
        <v>235</v>
      </c>
      <c r="M31" s="40">
        <v>0</v>
      </c>
      <c r="N31" s="83">
        <v>0</v>
      </c>
    </row>
    <row r="32" spans="1:14" ht="12.75">
      <c r="A32" s="19"/>
      <c r="B32" s="62"/>
      <c r="C32" s="22"/>
      <c r="D32" s="22"/>
      <c r="E32" s="48"/>
      <c r="F32" s="48"/>
      <c r="G32" s="69"/>
      <c r="H32" s="18" t="s">
        <v>46</v>
      </c>
      <c r="I32" s="9">
        <v>1600</v>
      </c>
      <c r="J32" s="40">
        <v>200</v>
      </c>
      <c r="K32" s="40">
        <v>200</v>
      </c>
      <c r="L32" s="40">
        <v>200</v>
      </c>
      <c r="M32" s="40">
        <v>200</v>
      </c>
      <c r="N32" s="83">
        <v>200</v>
      </c>
    </row>
    <row r="33" spans="1:14" ht="12.75">
      <c r="A33" s="26" t="s">
        <v>28</v>
      </c>
      <c r="B33" s="37"/>
      <c r="C33" s="13"/>
      <c r="D33" s="13"/>
      <c r="E33" s="46"/>
      <c r="F33" s="46"/>
      <c r="G33" s="68"/>
      <c r="H33" s="18" t="s">
        <v>47</v>
      </c>
      <c r="I33" s="9">
        <v>900</v>
      </c>
      <c r="J33" s="40">
        <v>1058</v>
      </c>
      <c r="K33" s="40">
        <v>1058</v>
      </c>
      <c r="L33" s="40">
        <v>88</v>
      </c>
      <c r="M33" s="40">
        <v>0</v>
      </c>
      <c r="N33" s="83">
        <v>0</v>
      </c>
    </row>
    <row r="34" spans="1:14" ht="12.75">
      <c r="A34" s="18" t="s">
        <v>29</v>
      </c>
      <c r="B34" s="13"/>
      <c r="C34" s="13"/>
      <c r="D34" s="13"/>
      <c r="E34" s="46"/>
      <c r="F34" s="46"/>
      <c r="G34" s="68"/>
      <c r="H34" s="18"/>
      <c r="I34" s="9"/>
      <c r="J34" s="40"/>
      <c r="K34" s="40"/>
      <c r="L34" s="40"/>
      <c r="M34" s="40"/>
      <c r="N34" s="83"/>
    </row>
    <row r="35" spans="1:14" ht="13.5" thickBot="1">
      <c r="A35" s="21"/>
      <c r="B35" s="22"/>
      <c r="C35" s="22"/>
      <c r="D35" s="22"/>
      <c r="E35" s="48"/>
      <c r="F35" s="48"/>
      <c r="G35" s="69"/>
      <c r="H35" s="78" t="s">
        <v>30</v>
      </c>
      <c r="I35" s="23">
        <f>SUM(I27:I34)</f>
        <v>4096</v>
      </c>
      <c r="J35" s="23">
        <f>SUM(J27:J34)</f>
        <v>3759</v>
      </c>
      <c r="K35" s="23">
        <f>SUM(K27:K34)</f>
        <v>3279</v>
      </c>
      <c r="L35" s="55">
        <f>SUM(L27:L34)</f>
        <v>3096</v>
      </c>
      <c r="M35" s="55">
        <f>SUM(M27:M34)</f>
        <v>2400</v>
      </c>
      <c r="N35" s="85"/>
    </row>
    <row r="36" spans="1:19" ht="13.5" thickBot="1">
      <c r="A36" s="34" t="s">
        <v>31</v>
      </c>
      <c r="B36" s="24">
        <f aca="true" t="shared" si="3" ref="B36:G36">SUM(B9:B24)</f>
        <v>53156</v>
      </c>
      <c r="C36" s="24">
        <f t="shared" si="3"/>
        <v>52044</v>
      </c>
      <c r="D36" s="24">
        <f t="shared" si="3"/>
        <v>87835.25</v>
      </c>
      <c r="E36" s="59">
        <f t="shared" si="3"/>
        <v>30930</v>
      </c>
      <c r="F36" s="59">
        <f t="shared" si="3"/>
        <v>35173.75</v>
      </c>
      <c r="G36" s="59">
        <f t="shared" si="3"/>
        <v>34772.75</v>
      </c>
      <c r="H36" s="34" t="s">
        <v>32</v>
      </c>
      <c r="I36" s="25">
        <f aca="true" t="shared" si="4" ref="I36:N36">I20+I21+I35</f>
        <v>52008</v>
      </c>
      <c r="J36" s="25">
        <f t="shared" si="4"/>
        <v>51844</v>
      </c>
      <c r="K36" s="25">
        <f t="shared" si="4"/>
        <v>87835</v>
      </c>
      <c r="L36" s="56">
        <f t="shared" si="4"/>
        <v>30930</v>
      </c>
      <c r="M36" s="56">
        <f t="shared" si="4"/>
        <v>35174</v>
      </c>
      <c r="N36" s="56">
        <f t="shared" si="4"/>
        <v>34773</v>
      </c>
      <c r="P36" s="86">
        <f>K36-D36</f>
        <v>-0.25</v>
      </c>
      <c r="Q36" s="86">
        <f>L36-E36</f>
        <v>0</v>
      </c>
      <c r="R36" s="86">
        <f>M36-F36</f>
        <v>0.25</v>
      </c>
      <c r="S36" s="86">
        <f>N36-G36</f>
        <v>0.25</v>
      </c>
    </row>
    <row r="37" spans="1:13" ht="12.75">
      <c r="A37" s="14"/>
      <c r="B37" s="15"/>
      <c r="C37" s="15"/>
      <c r="D37" s="15"/>
      <c r="E37" s="15"/>
      <c r="F37" s="15"/>
      <c r="G37" s="15"/>
      <c r="H37" s="14"/>
      <c r="I37" s="16"/>
      <c r="J37" s="16"/>
      <c r="K37" s="16"/>
      <c r="L37" s="16"/>
      <c r="M37" s="16"/>
    </row>
    <row r="38" spans="1:13" ht="12.7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24.75" customHeight="1">
      <c r="A39" s="90" t="s">
        <v>52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7" customFormat="1" ht="12.75">
      <c r="A40" s="14"/>
      <c r="B40" s="15"/>
      <c r="C40" s="15"/>
      <c r="D40" s="15"/>
      <c r="E40" s="15"/>
      <c r="F40" s="15"/>
      <c r="G40" s="15"/>
      <c r="H40" s="14"/>
      <c r="I40" s="16"/>
      <c r="J40" s="16"/>
      <c r="K40" s="16"/>
      <c r="L40" s="16"/>
      <c r="M40" s="16"/>
    </row>
    <row r="41" spans="1:13" ht="30">
      <c r="A41" s="3"/>
      <c r="B41" s="4"/>
      <c r="C41" s="4"/>
      <c r="D41" s="4"/>
      <c r="E41" s="3"/>
      <c r="F41" s="3"/>
      <c r="G41" s="3"/>
      <c r="H41" s="3" t="s">
        <v>62</v>
      </c>
      <c r="I41" s="94"/>
      <c r="J41" s="95"/>
      <c r="K41" s="95"/>
      <c r="L41" s="95"/>
      <c r="M41" s="95"/>
    </row>
  </sheetData>
  <sheetProtection/>
  <mergeCells count="6">
    <mergeCell ref="A1:M1"/>
    <mergeCell ref="A2:M2"/>
    <mergeCell ref="A3:C3"/>
    <mergeCell ref="A39:M39"/>
    <mergeCell ref="A38:M38"/>
    <mergeCell ref="I41:M41"/>
  </mergeCells>
  <printOptions horizontalCentered="1" verticalCentered="1"/>
  <pageMargins left="0.25" right="0.25" top="0.75" bottom="0.75" header="0.3" footer="0.3"/>
  <pageSetup fitToHeight="1" fitToWidth="1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Schwarzova</cp:lastModifiedBy>
  <cp:lastPrinted>2021-12-21T12:12:28Z</cp:lastPrinted>
  <dcterms:created xsi:type="dcterms:W3CDTF">2012-06-21T08:17:27Z</dcterms:created>
  <dcterms:modified xsi:type="dcterms:W3CDTF">2021-12-21T12:12:30Z</dcterms:modified>
  <cp:category/>
  <cp:version/>
  <cp:contentType/>
  <cp:contentStatus/>
</cp:coreProperties>
</file>