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'List1'!$A$1:$L$43</definedName>
  </definedNames>
  <calcPr fullCalcOnLoad="1"/>
</workbook>
</file>

<file path=xl/sharedStrings.xml><?xml version="1.0" encoding="utf-8"?>
<sst xmlns="http://schemas.openxmlformats.org/spreadsheetml/2006/main" count="63" uniqueCount="63">
  <si>
    <t>Příjmy</t>
  </si>
  <si>
    <t>Výdaje</t>
  </si>
  <si>
    <t>Sl.2</t>
  </si>
  <si>
    <t>sl. 4</t>
  </si>
  <si>
    <t>sl. 5</t>
  </si>
  <si>
    <t>Sl.8</t>
  </si>
  <si>
    <t>Vodní hospodářství</t>
  </si>
  <si>
    <t>Zemědělství, lesy</t>
  </si>
  <si>
    <t>Daň z příjmu právnických osob</t>
  </si>
  <si>
    <t>Doprava</t>
  </si>
  <si>
    <t>Daň z přidané hodnoty</t>
  </si>
  <si>
    <t>Správní poplatky</t>
  </si>
  <si>
    <t>Školství</t>
  </si>
  <si>
    <t>Místní poplatky</t>
  </si>
  <si>
    <t>Zdravotnictví</t>
  </si>
  <si>
    <t>Daň z nemovitostí</t>
  </si>
  <si>
    <t xml:space="preserve">Neinvest.dotace ze SR-souhrn.dot. vztah </t>
  </si>
  <si>
    <t>Ostatní rozpočtové příjmy</t>
  </si>
  <si>
    <t>Neinvestiční výdaje   c e l k e m</t>
  </si>
  <si>
    <t>Přijaté úvěry, dluhopisy</t>
  </si>
  <si>
    <t>Tržby z prodeje, nájmu</t>
  </si>
  <si>
    <t>Investiční výdaje         c e l k e m</t>
  </si>
  <si>
    <t>Ostatní mimorozpočtové příjmy</t>
  </si>
  <si>
    <t>Převod z rozpočtových účtů</t>
  </si>
  <si>
    <t>celkem dluhová služba</t>
  </si>
  <si>
    <t>Příjmy celkem</t>
  </si>
  <si>
    <t xml:space="preserve">Výdaje celkem </t>
  </si>
  <si>
    <t xml:space="preserve">      z toho ostatní</t>
  </si>
  <si>
    <t>Pronájem ČEVAK</t>
  </si>
  <si>
    <t>Inv.dotace ze SR, EU,stát.fondů  c e l k e m</t>
  </si>
  <si>
    <t xml:space="preserve">      z toho nové investice</t>
  </si>
  <si>
    <t xml:space="preserve">      z toho rek.a moder.stáv.maj.</t>
  </si>
  <si>
    <t xml:space="preserve">      z toho školství</t>
  </si>
  <si>
    <t>Daň z příjmu fyz.osob placená plátci</t>
  </si>
  <si>
    <t>Daň z příjmu fyz.osob placená poplatníky</t>
  </si>
  <si>
    <t>Daň z příjmů fyz.osob vybíraná srážkou</t>
  </si>
  <si>
    <t>sl. 3</t>
  </si>
  <si>
    <t>úvěr Jílkova ul. – do r.2031</t>
  </si>
  <si>
    <t>úvěr ČOV- do r. 2023</t>
  </si>
  <si>
    <t>Dlouhodobé pohledávky *</t>
  </si>
  <si>
    <t>úvěr - nákup "Rokumat"-do r. 2030</t>
  </si>
  <si>
    <t>úvěr zateplení ZŠ  - do r.2023</t>
  </si>
  <si>
    <t>dl.služba - os. automobil, zahr.technika,…</t>
  </si>
  <si>
    <t>dl.služba výstavba MŠ</t>
  </si>
  <si>
    <t>sl.1</t>
  </si>
  <si>
    <t>Schváleno:</t>
  </si>
  <si>
    <t>Návrh - Střednědobý výhled rozpočtu Městyse  Katovice v tis.Kč</t>
  </si>
  <si>
    <t>sl. 6</t>
  </si>
  <si>
    <t>sl. 7</t>
  </si>
  <si>
    <t>Sl.9</t>
  </si>
  <si>
    <t>sl.10</t>
  </si>
  <si>
    <t>sl.11</t>
  </si>
  <si>
    <t>sl.12</t>
  </si>
  <si>
    <t xml:space="preserve">předplacné nájemné ČEVAK </t>
  </si>
  <si>
    <t>Sport a zájmová činnost</t>
  </si>
  <si>
    <t>Kultura, církve a sděl.prostředky</t>
  </si>
  <si>
    <t>Bydlení, komunální služby a územní rozvoj</t>
  </si>
  <si>
    <t>Ochrana životního prostředí</t>
  </si>
  <si>
    <t>Socilání služby</t>
  </si>
  <si>
    <t>Požární ochrana</t>
  </si>
  <si>
    <t>Státní moc, státní správa, územní samospr.</t>
  </si>
  <si>
    <t>Ostatní (finanční operace, ost.činnost)</t>
  </si>
  <si>
    <t xml:space="preserve"> Městys   Katovice, 11.11.2022, MK-857/2022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</si>
</sst>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5">
    <font>
      <sz val="10"/>
      <name val="Arial"/>
      <family val="0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double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4" fillId="33" borderId="0" xfId="0" applyFont="1" applyFill="1" applyAlignment="1">
      <alignment horizontal="center" vertical="top" wrapText="1"/>
    </xf>
    <xf numFmtId="0" fontId="5" fillId="33" borderId="0" xfId="0" applyFont="1" applyFill="1" applyAlignment="1">
      <alignment horizontal="right" vertical="top" wrapText="1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2" fillId="0" borderId="10" xfId="0" applyNumberFormat="1" applyFont="1" applyBorder="1" applyAlignment="1">
      <alignment horizontal="right" vertical="top" wrapText="1"/>
    </xf>
    <xf numFmtId="3" fontId="0" fillId="0" borderId="10" xfId="0" applyNumberFormat="1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 horizontal="right" vertical="top"/>
    </xf>
    <xf numFmtId="3" fontId="0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right" vertical="top"/>
    </xf>
    <xf numFmtId="0" fontId="7" fillId="0" borderId="0" xfId="0" applyFont="1" applyFill="1" applyBorder="1" applyAlignment="1">
      <alignment horizontal="center" vertical="top" wrapText="1"/>
    </xf>
    <xf numFmtId="3" fontId="7" fillId="0" borderId="0" xfId="0" applyNumberFormat="1" applyFont="1" applyFill="1" applyBorder="1" applyAlignment="1">
      <alignment horizontal="right" vertical="top"/>
    </xf>
    <xf numFmtId="3" fontId="7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2" fillId="0" borderId="11" xfId="0" applyFont="1" applyBorder="1" applyAlignment="1">
      <alignment vertical="top" wrapText="1"/>
    </xf>
    <xf numFmtId="0" fontId="0" fillId="0" borderId="11" xfId="0" applyFont="1" applyBorder="1" applyAlignment="1">
      <alignment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3" fontId="7" fillId="0" borderId="14" xfId="0" applyNumberFormat="1" applyFont="1" applyBorder="1" applyAlignment="1">
      <alignment horizontal="right" vertical="top"/>
    </xf>
    <xf numFmtId="3" fontId="7" fillId="34" borderId="15" xfId="0" applyNumberFormat="1" applyFont="1" applyFill="1" applyBorder="1" applyAlignment="1">
      <alignment horizontal="right" vertical="top"/>
    </xf>
    <xf numFmtId="3" fontId="7" fillId="34" borderId="15" xfId="0" applyNumberFormat="1" applyFont="1" applyFill="1" applyBorder="1" applyAlignment="1">
      <alignment horizontal="right" vertical="top" wrapText="1"/>
    </xf>
    <xf numFmtId="0" fontId="2" fillId="0" borderId="16" xfId="0" applyFont="1" applyBorder="1" applyAlignment="1">
      <alignment vertical="top" wrapText="1"/>
    </xf>
    <xf numFmtId="3" fontId="2" fillId="0" borderId="17" xfId="0" applyNumberFormat="1" applyFont="1" applyBorder="1" applyAlignment="1">
      <alignment horizontal="right" vertical="top"/>
    </xf>
    <xf numFmtId="0" fontId="2" fillId="0" borderId="18" xfId="0" applyFont="1" applyBorder="1" applyAlignment="1">
      <alignment vertical="top" wrapText="1"/>
    </xf>
    <xf numFmtId="3" fontId="2" fillId="0" borderId="17" xfId="0" applyNumberFormat="1" applyFont="1" applyBorder="1" applyAlignment="1">
      <alignment horizontal="right" vertical="top" wrapText="1"/>
    </xf>
    <xf numFmtId="0" fontId="4" fillId="34" borderId="19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4" fillId="34" borderId="20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top" wrapText="1"/>
    </xf>
    <xf numFmtId="0" fontId="2" fillId="33" borderId="23" xfId="0" applyFont="1" applyFill="1" applyBorder="1" applyAlignment="1">
      <alignment horizontal="center" vertical="top" wrapText="1"/>
    </xf>
    <xf numFmtId="0" fontId="7" fillId="34" borderId="19" xfId="0" applyFont="1" applyFill="1" applyBorder="1" applyAlignment="1">
      <alignment horizontal="left" vertical="top" wrapText="1"/>
    </xf>
    <xf numFmtId="0" fontId="7" fillId="34" borderId="20" xfId="0" applyFont="1" applyFill="1" applyBorder="1" applyAlignment="1">
      <alignment horizontal="left" vertical="top" wrapText="1"/>
    </xf>
    <xf numFmtId="3" fontId="2" fillId="0" borderId="24" xfId="0" applyNumberFormat="1" applyFont="1" applyBorder="1" applyAlignment="1">
      <alignment horizontal="right" vertical="top" wrapText="1"/>
    </xf>
    <xf numFmtId="0" fontId="0" fillId="0" borderId="17" xfId="0" applyFont="1" applyBorder="1" applyAlignment="1">
      <alignment/>
    </xf>
    <xf numFmtId="3" fontId="7" fillId="0" borderId="17" xfId="0" applyNumberFormat="1" applyFont="1" applyBorder="1" applyAlignment="1">
      <alignment horizontal="right" vertical="top"/>
    </xf>
    <xf numFmtId="3" fontId="7" fillId="0" borderId="24" xfId="0" applyNumberFormat="1" applyFont="1" applyBorder="1" applyAlignment="1">
      <alignment horizontal="right" vertical="top"/>
    </xf>
    <xf numFmtId="3" fontId="0" fillId="0" borderId="25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3" fontId="0" fillId="0" borderId="27" xfId="0" applyNumberFormat="1" applyFont="1" applyBorder="1" applyAlignment="1">
      <alignment horizontal="right"/>
    </xf>
    <xf numFmtId="3" fontId="0" fillId="0" borderId="28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24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3" fontId="2" fillId="0" borderId="28" xfId="0" applyNumberFormat="1" applyFont="1" applyBorder="1" applyAlignment="1">
      <alignment horizontal="right" vertical="top"/>
    </xf>
    <xf numFmtId="0" fontId="2" fillId="0" borderId="29" xfId="0" applyFont="1" applyBorder="1" applyAlignment="1">
      <alignment vertical="top" wrapText="1"/>
    </xf>
    <xf numFmtId="0" fontId="0" fillId="0" borderId="16" xfId="0" applyFont="1" applyBorder="1" applyAlignment="1">
      <alignment/>
    </xf>
    <xf numFmtId="0" fontId="0" fillId="0" borderId="30" xfId="0" applyFont="1" applyBorder="1" applyAlignment="1">
      <alignment/>
    </xf>
    <xf numFmtId="3" fontId="2" fillId="35" borderId="10" xfId="0" applyNumberFormat="1" applyFont="1" applyFill="1" applyBorder="1" applyAlignment="1">
      <alignment horizontal="right" vertical="top"/>
    </xf>
    <xf numFmtId="0" fontId="2" fillId="33" borderId="31" xfId="0" applyFont="1" applyFill="1" applyBorder="1" applyAlignment="1">
      <alignment horizontal="center" vertical="top" wrapText="1"/>
    </xf>
    <xf numFmtId="0" fontId="0" fillId="0" borderId="32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0" xfId="0" applyNumberFormat="1" applyFont="1" applyAlignment="1">
      <alignment/>
    </xf>
    <xf numFmtId="0" fontId="2" fillId="0" borderId="33" xfId="0" applyFont="1" applyBorder="1" applyAlignment="1">
      <alignment vertical="top" wrapText="1"/>
    </xf>
    <xf numFmtId="0" fontId="4" fillId="34" borderId="34" xfId="0" applyFont="1" applyFill="1" applyBorder="1" applyAlignment="1">
      <alignment horizontal="center" vertical="top" wrapText="1"/>
    </xf>
    <xf numFmtId="3" fontId="2" fillId="0" borderId="25" xfId="0" applyNumberFormat="1" applyFont="1" applyBorder="1" applyAlignment="1">
      <alignment horizontal="right" vertical="top"/>
    </xf>
    <xf numFmtId="3" fontId="2" fillId="0" borderId="26" xfId="0" applyNumberFormat="1" applyFont="1" applyBorder="1" applyAlignment="1">
      <alignment horizontal="right" vertical="top"/>
    </xf>
    <xf numFmtId="3" fontId="0" fillId="0" borderId="26" xfId="0" applyNumberFormat="1" applyFont="1" applyBorder="1" applyAlignment="1">
      <alignment/>
    </xf>
    <xf numFmtId="0" fontId="0" fillId="0" borderId="25" xfId="0" applyFont="1" applyBorder="1" applyAlignment="1">
      <alignment/>
    </xf>
    <xf numFmtId="3" fontId="2" fillId="35" borderId="26" xfId="0" applyNumberFormat="1" applyFont="1" applyFill="1" applyBorder="1" applyAlignment="1">
      <alignment horizontal="right" vertical="top"/>
    </xf>
    <xf numFmtId="3" fontId="7" fillId="0" borderId="26" xfId="0" applyNumberFormat="1" applyFont="1" applyBorder="1" applyAlignment="1">
      <alignment horizontal="right" vertical="top"/>
    </xf>
    <xf numFmtId="3" fontId="7" fillId="0" borderId="27" xfId="0" applyNumberFormat="1" applyFont="1" applyBorder="1" applyAlignment="1">
      <alignment horizontal="right" vertical="top"/>
    </xf>
    <xf numFmtId="3" fontId="7" fillId="0" borderId="35" xfId="0" applyNumberFormat="1" applyFont="1" applyBorder="1" applyAlignment="1">
      <alignment horizontal="right" vertical="top"/>
    </xf>
    <xf numFmtId="3" fontId="7" fillId="34" borderId="34" xfId="0" applyNumberFormat="1" applyFont="1" applyFill="1" applyBorder="1" applyAlignment="1">
      <alignment horizontal="right" vertical="top"/>
    </xf>
    <xf numFmtId="3" fontId="2" fillId="0" borderId="36" xfId="0" applyNumberFormat="1" applyFont="1" applyBorder="1" applyAlignment="1">
      <alignment horizontal="right" vertical="top" wrapText="1"/>
    </xf>
    <xf numFmtId="0" fontId="7" fillId="0" borderId="33" xfId="0" applyFont="1" applyBorder="1" applyAlignment="1">
      <alignment vertical="top" wrapText="1"/>
    </xf>
    <xf numFmtId="3" fontId="7" fillId="0" borderId="24" xfId="0" applyNumberFormat="1" applyFont="1" applyBorder="1" applyAlignment="1">
      <alignment horizontal="right" vertical="top" wrapText="1"/>
    </xf>
    <xf numFmtId="3" fontId="7" fillId="0" borderId="36" xfId="0" applyNumberFormat="1" applyFont="1" applyBorder="1" applyAlignment="1">
      <alignment horizontal="right" vertical="top" wrapText="1"/>
    </xf>
    <xf numFmtId="3" fontId="7" fillId="0" borderId="37" xfId="0" applyNumberFormat="1" applyFont="1" applyBorder="1" applyAlignment="1">
      <alignment horizontal="right" vertical="top" wrapText="1"/>
    </xf>
    <xf numFmtId="3" fontId="7" fillId="0" borderId="27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/>
    </xf>
    <xf numFmtId="0" fontId="0" fillId="0" borderId="38" xfId="0" applyFont="1" applyBorder="1" applyAlignment="1">
      <alignment/>
    </xf>
    <xf numFmtId="3" fontId="7" fillId="34" borderId="34" xfId="0" applyNumberFormat="1" applyFont="1" applyFill="1" applyBorder="1" applyAlignment="1">
      <alignment horizontal="right" vertical="top" wrapText="1"/>
    </xf>
    <xf numFmtId="0" fontId="2" fillId="0" borderId="39" xfId="0" applyFont="1" applyBorder="1" applyAlignment="1">
      <alignment horizontal="left" vertical="top" wrapText="1"/>
    </xf>
    <xf numFmtId="3" fontId="2" fillId="0" borderId="32" xfId="0" applyNumberFormat="1" applyFont="1" applyBorder="1" applyAlignment="1">
      <alignment horizontal="right" vertical="top" wrapText="1"/>
    </xf>
    <xf numFmtId="3" fontId="0" fillId="0" borderId="32" xfId="0" applyNumberFormat="1" applyFont="1" applyBorder="1" applyAlignment="1">
      <alignment horizontal="right"/>
    </xf>
    <xf numFmtId="3" fontId="0" fillId="0" borderId="38" xfId="0" applyNumberFormat="1" applyFont="1" applyBorder="1" applyAlignment="1">
      <alignment horizontal="right"/>
    </xf>
    <xf numFmtId="3" fontId="0" fillId="0" borderId="36" xfId="0" applyNumberFormat="1" applyFont="1" applyBorder="1" applyAlignment="1">
      <alignment horizontal="right"/>
    </xf>
    <xf numFmtId="3" fontId="0" fillId="0" borderId="37" xfId="0" applyNumberFormat="1" applyFont="1" applyBorder="1" applyAlignment="1">
      <alignment horizontal="right"/>
    </xf>
    <xf numFmtId="3" fontId="8" fillId="0" borderId="24" xfId="0" applyNumberFormat="1" applyFont="1" applyBorder="1" applyAlignment="1">
      <alignment horizontal="right" vertical="top" wrapText="1"/>
    </xf>
    <xf numFmtId="3" fontId="8" fillId="0" borderId="27" xfId="0" applyNumberFormat="1" applyFont="1" applyBorder="1" applyAlignment="1">
      <alignment horizontal="right" vertical="top" wrapText="1"/>
    </xf>
    <xf numFmtId="0" fontId="7" fillId="0" borderId="40" xfId="0" applyFont="1" applyBorder="1" applyAlignment="1">
      <alignment vertical="top" wrapText="1"/>
    </xf>
    <xf numFmtId="0" fontId="2" fillId="0" borderId="41" xfId="0" applyFont="1" applyBorder="1" applyAlignment="1">
      <alignment horizontal="left" vertical="top" wrapText="1"/>
    </xf>
    <xf numFmtId="0" fontId="0" fillId="0" borderId="42" xfId="0" applyFont="1" applyBorder="1" applyAlignment="1">
      <alignment/>
    </xf>
    <xf numFmtId="3" fontId="7" fillId="0" borderId="32" xfId="0" applyNumberFormat="1" applyFont="1" applyBorder="1" applyAlignment="1">
      <alignment horizontal="right" vertical="top"/>
    </xf>
    <xf numFmtId="3" fontId="7" fillId="0" borderId="38" xfId="0" applyNumberFormat="1" applyFont="1" applyBorder="1" applyAlignment="1">
      <alignment horizontal="right" vertical="top"/>
    </xf>
    <xf numFmtId="0" fontId="0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2" fillId="0" borderId="0" xfId="0" applyFont="1" applyFill="1" applyBorder="1" applyAlignment="1">
      <alignment horizontal="left" vertical="top" shrinkToFit="1"/>
    </xf>
    <xf numFmtId="0" fontId="0" fillId="0" borderId="0" xfId="0" applyAlignment="1">
      <alignment vertical="top" shrinkToFit="1"/>
    </xf>
    <xf numFmtId="0" fontId="9" fillId="33" borderId="0" xfId="0" applyFont="1" applyFill="1" applyAlignment="1">
      <alignment horizontal="left" vertical="top"/>
    </xf>
    <xf numFmtId="0" fontId="10" fillId="0" borderId="0" xfId="0" applyFont="1" applyAlignment="1">
      <alignment horizontal="left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590550</xdr:colOff>
      <xdr:row>0</xdr:row>
      <xdr:rowOff>0</xdr:rowOff>
    </xdr:from>
    <xdr:to>
      <xdr:col>17</xdr:col>
      <xdr:colOff>590550</xdr:colOff>
      <xdr:row>1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811000" y="0"/>
          <a:ext cx="3048000" cy="26670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tabSelected="1" zoomScalePageLayoutView="0" workbookViewId="0" topLeftCell="A25">
      <selection activeCell="A4" sqref="A4"/>
    </sheetView>
  </sheetViews>
  <sheetFormatPr defaultColWidth="9.140625" defaultRowHeight="12.75"/>
  <cols>
    <col min="1" max="1" width="37.57421875" style="7" customWidth="1"/>
    <col min="2" max="6" width="9.140625" style="7" customWidth="1"/>
    <col min="7" max="7" width="39.28125" style="7" customWidth="1"/>
    <col min="8" max="9" width="9.140625" style="7" customWidth="1"/>
    <col min="10" max="16384" width="9.140625" style="7" customWidth="1"/>
  </cols>
  <sheetData>
    <row r="1" spans="1:12" ht="12.75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18">
      <c r="A2" s="91" t="s">
        <v>46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12.75">
      <c r="A3" s="92"/>
      <c r="B3" s="92"/>
      <c r="C3" s="92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s="8" customFormat="1" ht="15.75">
      <c r="A5" s="5" t="s">
        <v>62</v>
      </c>
      <c r="B5" s="5"/>
      <c r="C5" s="5"/>
      <c r="D5" s="5"/>
      <c r="E5" s="5"/>
      <c r="F5" s="5"/>
      <c r="G5" s="6"/>
      <c r="H5" s="6"/>
      <c r="I5" s="6"/>
      <c r="J5" s="6"/>
      <c r="K5" s="6"/>
      <c r="L5" s="6"/>
    </row>
    <row r="6" spans="1:12" ht="13.5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 thickBot="1">
      <c r="A7" s="29" t="s">
        <v>0</v>
      </c>
      <c r="B7" s="30">
        <v>2023</v>
      </c>
      <c r="C7" s="30">
        <f>B7+1</f>
        <v>2024</v>
      </c>
      <c r="D7" s="30">
        <f>C7+1</f>
        <v>2025</v>
      </c>
      <c r="E7" s="30">
        <f>D7+1</f>
        <v>2026</v>
      </c>
      <c r="F7" s="58">
        <f>E7+1</f>
        <v>2027</v>
      </c>
      <c r="G7" s="31" t="s">
        <v>1</v>
      </c>
      <c r="H7" s="30">
        <f>B7</f>
        <v>2023</v>
      </c>
      <c r="I7" s="30">
        <f>H7+1</f>
        <v>2024</v>
      </c>
      <c r="J7" s="30">
        <f>I7+1</f>
        <v>2025</v>
      </c>
      <c r="K7" s="30">
        <f>J7+1</f>
        <v>2026</v>
      </c>
      <c r="L7" s="58">
        <f>K7+1</f>
        <v>2027</v>
      </c>
    </row>
    <row r="8" spans="1:12" ht="13.5" thickBot="1">
      <c r="A8" s="32" t="s">
        <v>44</v>
      </c>
      <c r="B8" s="33" t="s">
        <v>2</v>
      </c>
      <c r="C8" s="33" t="s">
        <v>36</v>
      </c>
      <c r="D8" s="33" t="s">
        <v>3</v>
      </c>
      <c r="E8" s="33" t="s">
        <v>4</v>
      </c>
      <c r="F8" s="53" t="s">
        <v>47</v>
      </c>
      <c r="G8" s="34" t="s">
        <v>48</v>
      </c>
      <c r="H8" s="33" t="s">
        <v>5</v>
      </c>
      <c r="I8" s="33" t="s">
        <v>49</v>
      </c>
      <c r="J8" s="33" t="s">
        <v>50</v>
      </c>
      <c r="K8" s="33" t="s">
        <v>51</v>
      </c>
      <c r="L8" s="53" t="s">
        <v>52</v>
      </c>
    </row>
    <row r="9" spans="1:12" ht="13.5" thickTop="1">
      <c r="A9" s="25" t="s">
        <v>33</v>
      </c>
      <c r="B9" s="26">
        <v>3650</v>
      </c>
      <c r="C9" s="48">
        <v>3700</v>
      </c>
      <c r="D9" s="26">
        <v>3750</v>
      </c>
      <c r="E9" s="48">
        <v>3750</v>
      </c>
      <c r="F9" s="59">
        <v>3800</v>
      </c>
      <c r="G9" s="27" t="s">
        <v>6</v>
      </c>
      <c r="H9" s="28">
        <v>500</v>
      </c>
      <c r="I9" s="44">
        <v>500</v>
      </c>
      <c r="J9" s="47">
        <v>520</v>
      </c>
      <c r="K9" s="47">
        <v>525</v>
      </c>
      <c r="L9" s="41">
        <v>2000</v>
      </c>
    </row>
    <row r="10" spans="1:12" ht="12.75">
      <c r="A10" s="18" t="s">
        <v>34</v>
      </c>
      <c r="B10" s="11">
        <v>300</v>
      </c>
      <c r="C10" s="11">
        <v>300</v>
      </c>
      <c r="D10" s="11">
        <v>300</v>
      </c>
      <c r="E10" s="11">
        <v>300</v>
      </c>
      <c r="F10" s="60">
        <v>310</v>
      </c>
      <c r="G10" s="21" t="s">
        <v>7</v>
      </c>
      <c r="H10" s="9">
        <v>280</v>
      </c>
      <c r="I10" s="45">
        <v>280</v>
      </c>
      <c r="J10" s="45">
        <v>300</v>
      </c>
      <c r="K10" s="45">
        <v>305</v>
      </c>
      <c r="L10" s="42">
        <v>370</v>
      </c>
    </row>
    <row r="11" spans="1:12" ht="12.75">
      <c r="A11" s="19" t="s">
        <v>35</v>
      </c>
      <c r="B11" s="12">
        <v>760</v>
      </c>
      <c r="C11" s="11">
        <v>760</v>
      </c>
      <c r="D11" s="11">
        <v>760</v>
      </c>
      <c r="E11" s="11">
        <v>760</v>
      </c>
      <c r="F11" s="60">
        <v>760</v>
      </c>
      <c r="G11" s="21" t="s">
        <v>9</v>
      </c>
      <c r="H11" s="9">
        <v>1200</v>
      </c>
      <c r="I11" s="45">
        <v>1200</v>
      </c>
      <c r="J11" s="45">
        <v>1200</v>
      </c>
      <c r="K11" s="45">
        <v>1205</v>
      </c>
      <c r="L11" s="42">
        <v>1600</v>
      </c>
    </row>
    <row r="12" spans="1:12" ht="12.75">
      <c r="A12" s="18" t="s">
        <v>8</v>
      </c>
      <c r="B12" s="11">
        <v>5425</v>
      </c>
      <c r="C12" s="11">
        <v>5500</v>
      </c>
      <c r="D12" s="11">
        <v>5500</v>
      </c>
      <c r="E12" s="11">
        <v>5500</v>
      </c>
      <c r="F12" s="60">
        <v>3900</v>
      </c>
      <c r="G12" s="21" t="s">
        <v>12</v>
      </c>
      <c r="H12" s="9">
        <v>2500</v>
      </c>
      <c r="I12" s="45">
        <v>2600</v>
      </c>
      <c r="J12" s="45">
        <v>2600</v>
      </c>
      <c r="K12" s="45">
        <v>2610</v>
      </c>
      <c r="L12" s="42">
        <v>2700</v>
      </c>
    </row>
    <row r="13" spans="1:12" ht="12.75">
      <c r="A13" s="18" t="s">
        <v>10</v>
      </c>
      <c r="B13" s="11">
        <v>13710</v>
      </c>
      <c r="C13" s="11">
        <v>13700</v>
      </c>
      <c r="D13" s="11">
        <v>13700</v>
      </c>
      <c r="E13" s="11">
        <v>13700</v>
      </c>
      <c r="F13" s="60">
        <v>13750</v>
      </c>
      <c r="G13" s="21" t="s">
        <v>55</v>
      </c>
      <c r="H13" s="9">
        <v>1800</v>
      </c>
      <c r="I13" s="45">
        <v>1800</v>
      </c>
      <c r="J13" s="45">
        <v>1800</v>
      </c>
      <c r="K13" s="45">
        <v>1800</v>
      </c>
      <c r="L13" s="42">
        <v>300</v>
      </c>
    </row>
    <row r="14" spans="1:12" ht="12.75">
      <c r="A14" s="18" t="s">
        <v>11</v>
      </c>
      <c r="B14" s="11">
        <v>20</v>
      </c>
      <c r="C14" s="11">
        <v>30</v>
      </c>
      <c r="D14" s="11">
        <v>30</v>
      </c>
      <c r="E14" s="11">
        <v>30</v>
      </c>
      <c r="F14" s="60">
        <v>30</v>
      </c>
      <c r="G14" s="21" t="s">
        <v>54</v>
      </c>
      <c r="H14" s="9">
        <v>1400</v>
      </c>
      <c r="I14" s="45">
        <v>1500</v>
      </c>
      <c r="J14" s="45">
        <v>1500</v>
      </c>
      <c r="K14" s="45">
        <v>1500</v>
      </c>
      <c r="L14" s="42">
        <v>1600</v>
      </c>
    </row>
    <row r="15" spans="1:17" ht="12.75">
      <c r="A15" s="18" t="s">
        <v>13</v>
      </c>
      <c r="B15" s="11">
        <v>1000</v>
      </c>
      <c r="C15" s="11">
        <v>1000</v>
      </c>
      <c r="D15" s="11">
        <v>1015</v>
      </c>
      <c r="E15" s="11">
        <v>1200</v>
      </c>
      <c r="F15" s="60">
        <v>1220</v>
      </c>
      <c r="G15" s="21" t="s">
        <v>14</v>
      </c>
      <c r="H15" s="9">
        <v>185</v>
      </c>
      <c r="I15" s="45">
        <v>190</v>
      </c>
      <c r="J15" s="45">
        <v>195</v>
      </c>
      <c r="K15" s="45">
        <v>200</v>
      </c>
      <c r="L15" s="42">
        <v>2700</v>
      </c>
      <c r="Q15" s="56"/>
    </row>
    <row r="16" spans="1:12" ht="12.75">
      <c r="A16" s="18" t="s">
        <v>15</v>
      </c>
      <c r="B16" s="11">
        <v>866</v>
      </c>
      <c r="C16" s="11">
        <v>880</v>
      </c>
      <c r="D16" s="11">
        <v>880</v>
      </c>
      <c r="E16" s="11">
        <v>880</v>
      </c>
      <c r="F16" s="60">
        <v>880</v>
      </c>
      <c r="G16" s="21" t="s">
        <v>56</v>
      </c>
      <c r="H16" s="9">
        <v>7800</v>
      </c>
      <c r="I16" s="45">
        <v>7800</v>
      </c>
      <c r="J16" s="45">
        <v>7800</v>
      </c>
      <c r="K16" s="45">
        <v>7800</v>
      </c>
      <c r="L16" s="42">
        <v>7800</v>
      </c>
    </row>
    <row r="17" spans="1:12" ht="12.75">
      <c r="A17" s="18"/>
      <c r="B17" s="11"/>
      <c r="C17" s="11"/>
      <c r="D17" s="11"/>
      <c r="E17" s="11"/>
      <c r="F17" s="60"/>
      <c r="G17" s="21" t="s">
        <v>57</v>
      </c>
      <c r="H17" s="9">
        <v>2638</v>
      </c>
      <c r="I17" s="45">
        <v>2600</v>
      </c>
      <c r="J17" s="45">
        <v>2600</v>
      </c>
      <c r="K17" s="45">
        <v>2650</v>
      </c>
      <c r="L17" s="42">
        <v>350</v>
      </c>
    </row>
    <row r="18" spans="1:12" ht="12.75">
      <c r="A18" s="18" t="s">
        <v>16</v>
      </c>
      <c r="B18" s="11">
        <v>530</v>
      </c>
      <c r="C18" s="11">
        <v>530</v>
      </c>
      <c r="D18" s="11">
        <v>530</v>
      </c>
      <c r="E18" s="11">
        <v>530</v>
      </c>
      <c r="F18" s="60">
        <v>530</v>
      </c>
      <c r="G18" s="21" t="s">
        <v>58</v>
      </c>
      <c r="H18" s="9">
        <v>400</v>
      </c>
      <c r="I18" s="45">
        <v>400</v>
      </c>
      <c r="J18" s="45">
        <v>400</v>
      </c>
      <c r="K18" s="45">
        <v>405</v>
      </c>
      <c r="L18" s="42">
        <v>405</v>
      </c>
    </row>
    <row r="19" spans="1:12" ht="12.75">
      <c r="A19" s="18"/>
      <c r="B19" s="11"/>
      <c r="C19" s="11"/>
      <c r="D19" s="11"/>
      <c r="E19" s="11"/>
      <c r="F19" s="60"/>
      <c r="G19" s="21" t="s">
        <v>59</v>
      </c>
      <c r="H19" s="9">
        <v>400</v>
      </c>
      <c r="I19" s="45">
        <v>400</v>
      </c>
      <c r="J19" s="45">
        <v>400</v>
      </c>
      <c r="K19" s="45">
        <v>400</v>
      </c>
      <c r="L19" s="42">
        <v>400</v>
      </c>
    </row>
    <row r="20" spans="1:12" ht="12.75">
      <c r="A20" s="18"/>
      <c r="B20" s="11"/>
      <c r="C20" s="11"/>
      <c r="D20" s="11"/>
      <c r="E20" s="11"/>
      <c r="F20" s="60"/>
      <c r="G20" s="21" t="s">
        <v>60</v>
      </c>
      <c r="H20" s="9">
        <v>4400</v>
      </c>
      <c r="I20" s="45">
        <v>4400</v>
      </c>
      <c r="J20" s="45">
        <v>4400</v>
      </c>
      <c r="K20" s="45">
        <v>4400</v>
      </c>
      <c r="L20" s="42">
        <v>4400</v>
      </c>
    </row>
    <row r="21" spans="1:12" ht="12.75">
      <c r="A21" s="19"/>
      <c r="B21" s="55"/>
      <c r="C21" s="55"/>
      <c r="D21" s="55"/>
      <c r="E21" s="55"/>
      <c r="F21" s="87"/>
      <c r="G21" s="21" t="s">
        <v>61</v>
      </c>
      <c r="H21" s="9">
        <v>1516</v>
      </c>
      <c r="I21" s="45">
        <v>1520</v>
      </c>
      <c r="J21" s="45">
        <v>1530</v>
      </c>
      <c r="K21" s="45">
        <v>1540</v>
      </c>
      <c r="L21" s="42">
        <v>1550</v>
      </c>
    </row>
    <row r="22" spans="1:12" ht="13.5" thickBot="1">
      <c r="A22" s="18" t="s">
        <v>17</v>
      </c>
      <c r="B22" s="11">
        <v>1552</v>
      </c>
      <c r="C22" s="11">
        <v>1495</v>
      </c>
      <c r="D22" s="11">
        <v>1750</v>
      </c>
      <c r="E22" s="11">
        <v>1900</v>
      </c>
      <c r="F22" s="60">
        <v>1955</v>
      </c>
      <c r="G22" s="69" t="s">
        <v>18</v>
      </c>
      <c r="H22" s="70">
        <f>SUM(H9:H21)</f>
        <v>25019</v>
      </c>
      <c r="I22" s="70">
        <f>SUM(I9:I21)</f>
        <v>25190</v>
      </c>
      <c r="J22" s="70">
        <f>SUM(J9:J21)</f>
        <v>25245</v>
      </c>
      <c r="K22" s="70">
        <f>SUM(K9:K21)</f>
        <v>25340</v>
      </c>
      <c r="L22" s="73">
        <f>SUM(L9:L21)</f>
        <v>26175</v>
      </c>
    </row>
    <row r="23" spans="1:12" ht="13.5" thickBot="1">
      <c r="A23" s="18" t="s">
        <v>19</v>
      </c>
      <c r="B23" s="11">
        <v>0</v>
      </c>
      <c r="C23" s="11">
        <v>0</v>
      </c>
      <c r="D23" s="11">
        <v>0</v>
      </c>
      <c r="E23" s="11">
        <v>0</v>
      </c>
      <c r="F23" s="60">
        <v>5000</v>
      </c>
      <c r="G23" s="74"/>
      <c r="H23" s="74"/>
      <c r="I23" s="74"/>
      <c r="J23" s="74"/>
      <c r="K23" s="74"/>
      <c r="L23" s="75"/>
    </row>
    <row r="24" spans="1:12" ht="12.75">
      <c r="A24" s="18" t="s">
        <v>20</v>
      </c>
      <c r="B24" s="11">
        <v>1250</v>
      </c>
      <c r="C24" s="11">
        <v>1240</v>
      </c>
      <c r="D24" s="11">
        <v>1510</v>
      </c>
      <c r="E24" s="11">
        <v>1550</v>
      </c>
      <c r="F24" s="60">
        <v>1650</v>
      </c>
      <c r="G24" s="85" t="s">
        <v>21</v>
      </c>
      <c r="H24" s="71">
        <f>SUM(H25:H28)</f>
        <v>16600</v>
      </c>
      <c r="I24" s="71">
        <f>SUM(I25:I28)</f>
        <v>9650</v>
      </c>
      <c r="J24" s="71">
        <f>SUM(J25:J28)</f>
        <v>14900</v>
      </c>
      <c r="K24" s="71">
        <f>SUM(K25:K28)</f>
        <v>15100</v>
      </c>
      <c r="L24" s="72">
        <f>SUM(L25:L28)</f>
        <v>24700</v>
      </c>
    </row>
    <row r="25" spans="1:12" ht="12.75">
      <c r="A25" s="19" t="s">
        <v>28</v>
      </c>
      <c r="B25" s="12">
        <v>1310</v>
      </c>
      <c r="C25" s="12">
        <v>1400</v>
      </c>
      <c r="D25" s="12">
        <v>1400</v>
      </c>
      <c r="E25" s="12">
        <v>1400</v>
      </c>
      <c r="F25" s="61">
        <v>1400</v>
      </c>
      <c r="G25" s="21" t="s">
        <v>30</v>
      </c>
      <c r="H25" s="9">
        <v>4000</v>
      </c>
      <c r="I25" s="45">
        <v>3350</v>
      </c>
      <c r="J25" s="45">
        <f>4900+400</f>
        <v>5300</v>
      </c>
      <c r="K25" s="45">
        <v>7300</v>
      </c>
      <c r="L25" s="42">
        <v>0</v>
      </c>
    </row>
    <row r="26" spans="1:12" ht="12.75">
      <c r="A26" s="50" t="s">
        <v>39</v>
      </c>
      <c r="B26" s="38">
        <v>0</v>
      </c>
      <c r="C26" s="38">
        <v>0</v>
      </c>
      <c r="D26" s="38">
        <v>0</v>
      </c>
      <c r="E26" s="38">
        <v>0</v>
      </c>
      <c r="F26" s="62"/>
      <c r="G26" s="21" t="s">
        <v>31</v>
      </c>
      <c r="H26" s="9">
        <f>2000+1000+500+100+200+100</f>
        <v>3900</v>
      </c>
      <c r="I26" s="45">
        <f>2000+1000+100</f>
        <v>3100</v>
      </c>
      <c r="J26" s="45">
        <f>2000+100+100</f>
        <v>2200</v>
      </c>
      <c r="K26" s="45">
        <f>2000+100+400</f>
        <v>2500</v>
      </c>
      <c r="L26" s="42">
        <f>400+2000+100+20000</f>
        <v>22500</v>
      </c>
    </row>
    <row r="27" spans="1:12" ht="13.5" customHeight="1">
      <c r="A27" s="18" t="s">
        <v>29</v>
      </c>
      <c r="B27" s="52">
        <f>SUM(B28:B33)</f>
        <v>14000</v>
      </c>
      <c r="C27" s="52">
        <f>SUM(C28:C33)</f>
        <v>5905</v>
      </c>
      <c r="D27" s="52">
        <f>SUM(D28:D33)</f>
        <v>10620</v>
      </c>
      <c r="E27" s="52">
        <f>SUM(E28:E33)</f>
        <v>10540</v>
      </c>
      <c r="F27" s="63">
        <f>SUM(F28:F33)</f>
        <v>17290</v>
      </c>
      <c r="G27" s="21" t="s">
        <v>32</v>
      </c>
      <c r="H27" s="9">
        <v>8200</v>
      </c>
      <c r="I27" s="45">
        <v>2800</v>
      </c>
      <c r="J27" s="45">
        <f>4000+3000</f>
        <v>7000</v>
      </c>
      <c r="K27" s="45">
        <v>3000</v>
      </c>
      <c r="L27" s="42">
        <v>0</v>
      </c>
    </row>
    <row r="28" spans="1:12" ht="13.5" thickBot="1">
      <c r="A28" s="18" t="str">
        <f>G25</f>
        <v>      z toho nové investice</v>
      </c>
      <c r="B28" s="52">
        <f>H25*0.8</f>
        <v>3200</v>
      </c>
      <c r="C28" s="52">
        <f>I25*0.7</f>
        <v>2345</v>
      </c>
      <c r="D28" s="52">
        <f>J25*0.6</f>
        <v>3180</v>
      </c>
      <c r="E28" s="52">
        <f>K25*0.8</f>
        <v>5840</v>
      </c>
      <c r="F28" s="63">
        <f>L25*0.8</f>
        <v>0</v>
      </c>
      <c r="G28" s="57" t="s">
        <v>27</v>
      </c>
      <c r="H28" s="37">
        <f>200+200+100</f>
        <v>500</v>
      </c>
      <c r="I28" s="46">
        <f>200+200</f>
        <v>400</v>
      </c>
      <c r="J28" s="46">
        <f>200+200</f>
        <v>400</v>
      </c>
      <c r="K28" s="46">
        <f>200+200+1400+500</f>
        <v>2300</v>
      </c>
      <c r="L28" s="43">
        <f>200+1800+200</f>
        <v>2200</v>
      </c>
    </row>
    <row r="29" spans="1:12" ht="13.5" thickBot="1">
      <c r="A29" s="18" t="str">
        <f>G26</f>
        <v>      z toho rek.a moder.stáv.maj.</v>
      </c>
      <c r="B29" s="52">
        <f>H26*0.8</f>
        <v>3120</v>
      </c>
      <c r="C29" s="52">
        <f>I26*0.6</f>
        <v>1860</v>
      </c>
      <c r="D29" s="52">
        <f>J26*0.7</f>
        <v>1540</v>
      </c>
      <c r="E29" s="52">
        <f>K26*0.8</f>
        <v>2000</v>
      </c>
      <c r="F29" s="63">
        <f>L26*0.7</f>
        <v>15749.999999999998</v>
      </c>
      <c r="G29" s="77"/>
      <c r="H29" s="78"/>
      <c r="I29" s="79"/>
      <c r="J29" s="79"/>
      <c r="K29" s="79"/>
      <c r="L29" s="80"/>
    </row>
    <row r="30" spans="1:12" ht="12.75">
      <c r="A30" s="20" t="str">
        <f>G27</f>
        <v>      z toho školství</v>
      </c>
      <c r="B30" s="52">
        <f>H27*0.9</f>
        <v>7380</v>
      </c>
      <c r="C30" s="52">
        <f>I27*0.5</f>
        <v>1400</v>
      </c>
      <c r="D30" s="52">
        <f>J27*0.8</f>
        <v>5600</v>
      </c>
      <c r="E30" s="52">
        <f>K27*0.8</f>
        <v>2400</v>
      </c>
      <c r="F30" s="63">
        <f>L27*0.7</f>
        <v>0</v>
      </c>
      <c r="G30" s="86" t="s">
        <v>43</v>
      </c>
      <c r="H30" s="68">
        <v>1200</v>
      </c>
      <c r="I30" s="81">
        <v>1200</v>
      </c>
      <c r="J30" s="81">
        <v>1200</v>
      </c>
      <c r="K30" s="81">
        <v>1200</v>
      </c>
      <c r="L30" s="82">
        <v>1200</v>
      </c>
    </row>
    <row r="31" spans="1:12" ht="12.75">
      <c r="A31" s="18" t="str">
        <f>G28</f>
        <v>      z toho ostatní</v>
      </c>
      <c r="B31" s="52">
        <v>300</v>
      </c>
      <c r="C31" s="52">
        <v>300</v>
      </c>
      <c r="D31" s="52">
        <v>300</v>
      </c>
      <c r="E31" s="52">
        <v>300</v>
      </c>
      <c r="F31" s="63">
        <f>L28*0.7</f>
        <v>1540</v>
      </c>
      <c r="G31" s="21" t="s">
        <v>42</v>
      </c>
      <c r="H31" s="10">
        <v>0</v>
      </c>
      <c r="I31" s="45">
        <v>0</v>
      </c>
      <c r="J31" s="45">
        <v>0</v>
      </c>
      <c r="K31" s="45">
        <v>0</v>
      </c>
      <c r="L31" s="42">
        <v>0</v>
      </c>
    </row>
    <row r="32" spans="1:12" ht="12.75">
      <c r="A32" s="49"/>
      <c r="B32" s="22"/>
      <c r="C32" s="13"/>
      <c r="D32" s="13"/>
      <c r="E32" s="13"/>
      <c r="F32" s="64"/>
      <c r="G32" s="21" t="s">
        <v>37</v>
      </c>
      <c r="H32" s="9">
        <v>200</v>
      </c>
      <c r="I32" s="45">
        <v>200</v>
      </c>
      <c r="J32" s="45">
        <v>200</v>
      </c>
      <c r="K32" s="45">
        <v>200</v>
      </c>
      <c r="L32" s="42">
        <v>200</v>
      </c>
    </row>
    <row r="33" spans="1:12" ht="12.75">
      <c r="A33" s="19"/>
      <c r="B33" s="55"/>
      <c r="C33" s="13"/>
      <c r="D33" s="13"/>
      <c r="E33" s="13"/>
      <c r="F33" s="64"/>
      <c r="G33" s="21" t="s">
        <v>38</v>
      </c>
      <c r="H33" s="9">
        <v>773</v>
      </c>
      <c r="I33" s="45"/>
      <c r="J33" s="45"/>
      <c r="K33" s="45"/>
      <c r="L33" s="42">
        <v>0</v>
      </c>
    </row>
    <row r="34" spans="1:12" ht="12.75">
      <c r="A34" s="50"/>
      <c r="B34" s="54"/>
      <c r="C34" s="88"/>
      <c r="D34" s="88"/>
      <c r="E34" s="88"/>
      <c r="F34" s="89"/>
      <c r="G34" s="21" t="s">
        <v>53</v>
      </c>
      <c r="H34" s="9">
        <v>211</v>
      </c>
      <c r="I34" s="45">
        <v>0</v>
      </c>
      <c r="J34" s="45">
        <v>0</v>
      </c>
      <c r="K34" s="45">
        <v>0</v>
      </c>
      <c r="L34" s="42">
        <v>0</v>
      </c>
    </row>
    <row r="35" spans="1:12" ht="12.75">
      <c r="A35" s="25" t="s">
        <v>22</v>
      </c>
      <c r="B35" s="55"/>
      <c r="C35" s="22"/>
      <c r="D35" s="22"/>
      <c r="E35" s="22"/>
      <c r="F35" s="66"/>
      <c r="G35" s="21" t="s">
        <v>40</v>
      </c>
      <c r="H35" s="9">
        <v>200</v>
      </c>
      <c r="I35" s="45">
        <v>200</v>
      </c>
      <c r="J35" s="45">
        <v>200</v>
      </c>
      <c r="K35" s="45">
        <v>200</v>
      </c>
      <c r="L35" s="42">
        <v>200</v>
      </c>
    </row>
    <row r="36" spans="1:12" ht="12.75">
      <c r="A36" s="18" t="s">
        <v>23</v>
      </c>
      <c r="B36" s="39"/>
      <c r="C36" s="13"/>
      <c r="D36" s="13"/>
      <c r="E36" s="13"/>
      <c r="F36" s="64"/>
      <c r="G36" s="21" t="s">
        <v>41</v>
      </c>
      <c r="H36" s="9">
        <v>170</v>
      </c>
      <c r="I36" s="45">
        <v>0</v>
      </c>
      <c r="J36" s="45">
        <v>0</v>
      </c>
      <c r="K36" s="45">
        <v>0</v>
      </c>
      <c r="L36" s="42">
        <v>0</v>
      </c>
    </row>
    <row r="37" spans="1:12" ht="13.5" thickBot="1">
      <c r="A37" s="51"/>
      <c r="B37" s="40"/>
      <c r="C37" s="40"/>
      <c r="D37" s="40"/>
      <c r="E37" s="40"/>
      <c r="F37" s="65"/>
      <c r="G37" s="69" t="s">
        <v>24</v>
      </c>
      <c r="H37" s="83">
        <f>SUM(H30:H36)</f>
        <v>2754</v>
      </c>
      <c r="I37" s="83">
        <f>SUM(I30:I36)</f>
        <v>1600</v>
      </c>
      <c r="J37" s="83">
        <f>SUM(J30:J36)</f>
        <v>1600</v>
      </c>
      <c r="K37" s="83">
        <f>SUM(K30:K36)</f>
        <v>1600</v>
      </c>
      <c r="L37" s="84">
        <f>SUM(L30:L36)</f>
        <v>1600</v>
      </c>
    </row>
    <row r="38" spans="1:12" ht="13.5" thickBot="1">
      <c r="A38" s="35" t="s">
        <v>25</v>
      </c>
      <c r="B38" s="23">
        <f>SUM(B9:B27)</f>
        <v>44373</v>
      </c>
      <c r="C38" s="23">
        <f>SUM(C9:C27)</f>
        <v>36440</v>
      </c>
      <c r="D38" s="23">
        <f>SUM(D9:D27)</f>
        <v>41745</v>
      </c>
      <c r="E38" s="23">
        <f>SUM(E9:E27)</f>
        <v>42040</v>
      </c>
      <c r="F38" s="67">
        <f>SUM(F9:F27)</f>
        <v>52475</v>
      </c>
      <c r="G38" s="36" t="s">
        <v>26</v>
      </c>
      <c r="H38" s="24">
        <f>H22+H24+H37</f>
        <v>44373</v>
      </c>
      <c r="I38" s="24">
        <f>I22+I24+I37</f>
        <v>36440</v>
      </c>
      <c r="J38" s="24">
        <f>J22+J24+J37</f>
        <v>41745</v>
      </c>
      <c r="K38" s="24">
        <f>K22+K24+K37</f>
        <v>42040</v>
      </c>
      <c r="L38" s="76">
        <f>L22+L24+L37</f>
        <v>52475</v>
      </c>
    </row>
    <row r="39" spans="1:12" ht="12.75">
      <c r="A39" s="14"/>
      <c r="B39" s="15"/>
      <c r="C39" s="15"/>
      <c r="D39" s="15"/>
      <c r="E39" s="15"/>
      <c r="F39" s="15"/>
      <c r="G39" s="14"/>
      <c r="H39" s="16"/>
      <c r="I39" s="16"/>
      <c r="J39" s="16"/>
      <c r="K39" s="16"/>
      <c r="L39" s="16"/>
    </row>
    <row r="40" spans="1:12" ht="12.75">
      <c r="A40" s="95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</row>
    <row r="41" spans="1:12" ht="24.75" customHeight="1">
      <c r="A41" s="93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</row>
    <row r="42" spans="1:12" s="17" customFormat="1" ht="12.75">
      <c r="A42" s="14"/>
      <c r="B42" s="15"/>
      <c r="C42" s="15"/>
      <c r="D42" s="15"/>
      <c r="E42" s="15"/>
      <c r="F42" s="15"/>
      <c r="G42" s="14"/>
      <c r="H42" s="16"/>
      <c r="I42" s="16"/>
      <c r="J42" s="16"/>
      <c r="K42" s="16"/>
      <c r="L42" s="16"/>
    </row>
    <row r="43" spans="1:12" ht="15.75">
      <c r="A43" s="3"/>
      <c r="B43" s="4"/>
      <c r="C43" s="4"/>
      <c r="D43" s="4"/>
      <c r="E43" s="3"/>
      <c r="F43" s="3"/>
      <c r="G43" s="3" t="s">
        <v>45</v>
      </c>
      <c r="H43" s="97"/>
      <c r="I43" s="98"/>
      <c r="J43" s="98"/>
      <c r="K43" s="98"/>
      <c r="L43" s="98"/>
    </row>
  </sheetData>
  <sheetProtection/>
  <mergeCells count="6">
    <mergeCell ref="A1:L1"/>
    <mergeCell ref="A2:L2"/>
    <mergeCell ref="A3:C3"/>
    <mergeCell ref="A41:L41"/>
    <mergeCell ref="A40:L40"/>
    <mergeCell ref="H43:L4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Městys Katovice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Samcová</dc:creator>
  <cp:keywords/>
  <dc:description/>
  <cp:lastModifiedBy>Zdrahal</cp:lastModifiedBy>
  <cp:lastPrinted>2022-11-10T10:37:48Z</cp:lastPrinted>
  <dcterms:created xsi:type="dcterms:W3CDTF">2012-06-21T08:17:27Z</dcterms:created>
  <dcterms:modified xsi:type="dcterms:W3CDTF">2022-11-11T07:39:31Z</dcterms:modified>
  <cp:category/>
  <cp:version/>
  <cp:contentType/>
  <cp:contentStatus/>
</cp:coreProperties>
</file>